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35.0.19\Profiles\t0198\Desktop\"/>
    </mc:Choice>
  </mc:AlternateContent>
  <xr:revisionPtr revIDLastSave="0" documentId="13_ncr:1_{4345CE40-B2CC-458D-8059-6BA937039C08}" xr6:coauthVersionLast="36" xr6:coauthVersionMax="36" xr10:uidLastSave="{00000000-0000-0000-0000-000000000000}"/>
  <bookViews>
    <workbookView xWindow="0" yWindow="0" windowWidth="28800" windowHeight="12105" activeTab="1" xr2:uid="{00000000-000D-0000-FFFF-FFFF00000000}"/>
  </bookViews>
  <sheets>
    <sheet name="4.1.4" sheetId="2" r:id="rId1"/>
    <sheet name="2022-23(4.1.4)" sheetId="3" r:id="rId2"/>
  </sheets>
  <calcPr calcId="191029"/>
</workbook>
</file>

<file path=xl/calcChain.xml><?xml version="1.0" encoding="utf-8"?>
<calcChain xmlns="http://schemas.openxmlformats.org/spreadsheetml/2006/main">
  <c r="C24" i="3" l="1"/>
  <c r="C45" i="3"/>
  <c r="C40" i="3"/>
  <c r="C46" i="3"/>
  <c r="C19" i="3"/>
  <c r="C28" i="3" l="1"/>
  <c r="C29" i="3"/>
  <c r="C25" i="3"/>
  <c r="C39" i="3"/>
  <c r="C42" i="3"/>
  <c r="C21" i="3"/>
  <c r="C49" i="3" s="1"/>
  <c r="C11" i="3" l="1"/>
  <c r="C16" i="3" l="1"/>
  <c r="B5" i="2" s="1"/>
  <c r="C50" i="3" l="1"/>
  <c r="C5" i="2" s="1"/>
</calcChain>
</file>

<file path=xl/sharedStrings.xml><?xml version="1.0" encoding="utf-8"?>
<sst xmlns="http://schemas.openxmlformats.org/spreadsheetml/2006/main" count="54" uniqueCount="53">
  <si>
    <t>4.1.4</t>
  </si>
  <si>
    <r>
      <rPr>
        <b/>
        <sz val="11"/>
        <rFont val="Calibri"/>
        <family val="2"/>
      </rPr>
      <t xml:space="preserve">Number </t>
    </r>
    <r>
      <rPr>
        <b/>
        <sz val="11"/>
        <rFont val="Calibri"/>
        <family val="2"/>
      </rPr>
      <t>of expenditure incurred, excluding salary, for infrastructure development and augmentation during the year</t>
    </r>
  </si>
  <si>
    <t>Year</t>
  </si>
  <si>
    <t>Expenditure incurred for infrastructure development  and augmentation (INR Lakhs)</t>
  </si>
  <si>
    <t>Total expenditure incurred by the University excluding the salary (INR Lakhs)</t>
  </si>
  <si>
    <t>2022-23</t>
  </si>
  <si>
    <t xml:space="preserve">Particulars </t>
  </si>
  <si>
    <t>Camp Expenses</t>
  </si>
  <si>
    <t>Exam Expenses</t>
  </si>
  <si>
    <t>Insurance</t>
  </si>
  <si>
    <t>Property Tax</t>
  </si>
  <si>
    <t>R &amp; D Expenses</t>
  </si>
  <si>
    <t>Security Charges</t>
  </si>
  <si>
    <t>Amount</t>
  </si>
  <si>
    <t>Capital Expenditure</t>
  </si>
  <si>
    <t>Buildings</t>
  </si>
  <si>
    <t>Library Books &amp; Journals</t>
  </si>
  <si>
    <t>Equipmetns</t>
  </si>
  <si>
    <t>Furniture &amp; Fixtures</t>
  </si>
  <si>
    <t>Computer &amp; software</t>
  </si>
  <si>
    <t>Motor Cars</t>
  </si>
  <si>
    <t>Electrical Installation</t>
  </si>
  <si>
    <t>kitchen Equipements</t>
  </si>
  <si>
    <t>Others</t>
  </si>
  <si>
    <t>TOTAL</t>
  </si>
  <si>
    <t>Renvenue Expenditure</t>
  </si>
  <si>
    <t>Advertising &amp; Marketing</t>
  </si>
  <si>
    <t>Affiliation &amp; Registrations</t>
  </si>
  <si>
    <t>Audit Fees</t>
  </si>
  <si>
    <t>Bank charges</t>
  </si>
  <si>
    <t>Computer Maintenance</t>
  </si>
  <si>
    <t>Consumable &amp; Lab maintenance</t>
  </si>
  <si>
    <t>Donations</t>
  </si>
  <si>
    <t>Electricity &amp; Generator Maintenance</t>
  </si>
  <si>
    <t>Function, workshop &amp; other Exp</t>
  </si>
  <si>
    <t>Garrdening &amp; Building Maintenance</t>
  </si>
  <si>
    <t>Hostel Expenses</t>
  </si>
  <si>
    <t>Inspections Expenses</t>
  </si>
  <si>
    <t>Meeting Expenses</t>
  </si>
  <si>
    <t>Misc Expenses</t>
  </si>
  <si>
    <t>Postal Expenses</t>
  </si>
  <si>
    <t>Printing &amp; Stationary Exp</t>
  </si>
  <si>
    <t>Professional Expenses</t>
  </si>
  <si>
    <t>Repairs &amp; Maintenance</t>
  </si>
  <si>
    <t>Scholarship</t>
  </si>
  <si>
    <t>Staff Uniforms</t>
  </si>
  <si>
    <t>Stipend to students</t>
  </si>
  <si>
    <t>Subsidy &amp; food to patients</t>
  </si>
  <si>
    <t>Telephone, Internet &amp; Website Charges</t>
  </si>
  <si>
    <t>Travelling Expenses</t>
  </si>
  <si>
    <t>GRAND TOTAL</t>
  </si>
  <si>
    <t>4.1.4. Number of expenditure incurred, excluding salary, for infrastructure development and augmentation during the year 2024-25</t>
  </si>
  <si>
    <t>Vehicle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</si>
</sst>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trike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0"/>
      <name val="Calibri"/>
      <family val="2"/>
      <scheme val="minor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 applyNumberFormat="1" applyFont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Protection="1"/>
    <xf numFmtId="0" fontId="7" fillId="0" borderId="0" xfId="0" applyNumberFormat="1" applyFont="1" applyFill="1" applyBorder="1" applyProtection="1"/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wrapText="1"/>
    </xf>
    <xf numFmtId="0" fontId="2" fillId="0" borderId="0" xfId="1"/>
    <xf numFmtId="0" fontId="8" fillId="0" borderId="1" xfId="1" applyFont="1" applyBorder="1" applyAlignment="1">
      <alignment horizontal="center" vertical="center"/>
    </xf>
    <xf numFmtId="0" fontId="2" fillId="0" borderId="1" xfId="1" applyBorder="1"/>
    <xf numFmtId="0" fontId="8" fillId="0" borderId="1" xfId="1" applyFont="1" applyBorder="1" applyAlignment="1">
      <alignment horizontal="center"/>
    </xf>
    <xf numFmtId="0" fontId="5" fillId="0" borderId="0" xfId="1" applyFont="1" applyAlignment="1">
      <alignment vertical="center" wrapText="1"/>
    </xf>
    <xf numFmtId="0" fontId="6" fillId="0" borderId="0" xfId="1" applyFont="1"/>
    <xf numFmtId="0" fontId="6" fillId="0" borderId="0" xfId="1" applyFont="1" applyAlignment="1">
      <alignment wrapText="1"/>
    </xf>
    <xf numFmtId="0" fontId="3" fillId="0" borderId="0" xfId="1" applyFont="1" applyAlignment="1">
      <alignment wrapText="1"/>
    </xf>
    <xf numFmtId="0" fontId="10" fillId="0" borderId="1" xfId="1" applyFont="1" applyBorder="1" applyAlignment="1">
      <alignment wrapText="1"/>
    </xf>
    <xf numFmtId="0" fontId="3" fillId="0" borderId="0" xfId="1" applyFont="1"/>
    <xf numFmtId="0" fontId="11" fillId="0" borderId="1" xfId="1" applyFont="1" applyBorder="1" applyAlignment="1">
      <alignment wrapText="1"/>
    </xf>
    <xf numFmtId="0" fontId="8" fillId="0" borderId="1" xfId="1" applyFont="1" applyFill="1" applyBorder="1" applyAlignment="1">
      <alignment horizontal="center"/>
    </xf>
    <xf numFmtId="2" fontId="2" fillId="0" borderId="0" xfId="1" applyNumberFormat="1"/>
    <xf numFmtId="0" fontId="2" fillId="0" borderId="1" xfId="1" applyFill="1" applyBorder="1"/>
    <xf numFmtId="0" fontId="8" fillId="0" borderId="1" xfId="1" applyFont="1" applyFill="1" applyBorder="1"/>
    <xf numFmtId="2" fontId="4" fillId="2" borderId="1" xfId="0" applyNumberFormat="1" applyFont="1" applyFill="1" applyBorder="1" applyAlignment="1" applyProtection="1">
      <alignment horizontal="center" vertical="center" wrapText="1"/>
    </xf>
    <xf numFmtId="2" fontId="3" fillId="0" borderId="1" xfId="0" applyNumberFormat="1" applyFont="1" applyFill="1" applyBorder="1" applyAlignment="1" applyProtection="1">
      <alignment wrapText="1"/>
    </xf>
    <xf numFmtId="2" fontId="3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wrapText="1"/>
    </xf>
    <xf numFmtId="2" fontId="4" fillId="0" borderId="1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Protection="1"/>
    <xf numFmtId="1" fontId="2" fillId="0" borderId="0" xfId="1" applyNumberFormat="1"/>
    <xf numFmtId="1" fontId="6" fillId="0" borderId="0" xfId="1" applyNumberFormat="1" applyFont="1" applyAlignment="1">
      <alignment wrapText="1"/>
    </xf>
    <xf numFmtId="1" fontId="9" fillId="0" borderId="1" xfId="1" applyNumberFormat="1" applyFont="1" applyBorder="1" applyAlignment="1">
      <alignment horizontal="center" wrapText="1"/>
    </xf>
    <xf numFmtId="1" fontId="10" fillId="0" borderId="1" xfId="1" applyNumberFormat="1" applyFont="1" applyBorder="1"/>
    <xf numFmtId="1" fontId="11" fillId="0" borderId="1" xfId="1" applyNumberFormat="1" applyFont="1" applyBorder="1" applyAlignment="1">
      <alignment wrapText="1"/>
    </xf>
    <xf numFmtId="1" fontId="2" fillId="0" borderId="1" xfId="1" applyNumberFormat="1" applyBorder="1"/>
    <xf numFmtId="1" fontId="8" fillId="0" borderId="1" xfId="1" applyNumberFormat="1" applyFont="1" applyBorder="1"/>
    <xf numFmtId="0" fontId="5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horizontal="center" wrapText="1"/>
    </xf>
    <xf numFmtId="0" fontId="5" fillId="0" borderId="0" xfId="1" applyFont="1" applyAlignment="1">
      <alignment horizontal="center" vertical="center" wrapText="1"/>
    </xf>
    <xf numFmtId="0" fontId="1" fillId="0" borderId="1" xfId="1" applyFont="1" applyFill="1" applyBorder="1"/>
    <xf numFmtId="1" fontId="1" fillId="0" borderId="1" xfId="1" applyNumberFormat="1" applyFont="1" applyBorder="1"/>
    <xf numFmtId="0" fontId="1" fillId="0" borderId="1" xfId="1" applyFont="1" applyBorder="1"/>
  </cellXfs>
  <cellStyles count="2">
    <cellStyle name="Normal" xfId="0" builtinId="0"/>
    <cellStyle name="Normal 2" xfId="1" xr:uid="{3A741266-3974-43FC-88BA-ACA15C2C2A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workbookViewId="0">
      <selection activeCell="C14" sqref="C14"/>
    </sheetView>
  </sheetViews>
  <sheetFormatPr defaultColWidth="9.140625" defaultRowHeight="15"/>
  <cols>
    <col min="1" max="1" width="14.140625" style="1" customWidth="1"/>
    <col min="2" max="2" width="40.7109375" style="25" customWidth="1"/>
    <col min="3" max="3" width="38.5703125" style="25" customWidth="1"/>
    <col min="4" max="4" width="38" style="1" customWidth="1"/>
    <col min="5" max="5" width="9.140625" style="1" customWidth="1"/>
    <col min="6" max="16384" width="9.140625" style="1"/>
  </cols>
  <sheetData>
    <row r="1" spans="1:12">
      <c r="A1" s="2" t="s">
        <v>0</v>
      </c>
      <c r="B1" s="36" t="s">
        <v>1</v>
      </c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s="3" customFormat="1" ht="15" customHeight="1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s="4" customFormat="1" ht="50.45" customHeight="1">
      <c r="A3" s="5" t="s">
        <v>2</v>
      </c>
      <c r="B3" s="23" t="s">
        <v>3</v>
      </c>
      <c r="C3" s="23" t="s">
        <v>4</v>
      </c>
      <c r="E3" s="6"/>
      <c r="F3" s="6"/>
      <c r="G3" s="6"/>
    </row>
    <row r="4" spans="1:12">
      <c r="A4" s="7"/>
      <c r="B4" s="24"/>
      <c r="C4" s="24"/>
    </row>
    <row r="5" spans="1:12" s="28" customFormat="1">
      <c r="A5" s="26" t="s">
        <v>5</v>
      </c>
      <c r="B5" s="27">
        <f>'2022-23(4.1.4)'!C16/100000</f>
        <v>9083.4500000000007</v>
      </c>
      <c r="C5" s="27">
        <f>'2022-23(4.1.4)'!C50/100000</f>
        <v>22689.318299999999</v>
      </c>
    </row>
    <row r="6" spans="1:12">
      <c r="A6" s="7"/>
      <c r="B6" s="24"/>
      <c r="C6" s="24"/>
    </row>
  </sheetData>
  <mergeCells count="2">
    <mergeCell ref="B1:L1"/>
    <mergeCell ref="B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845A3-8290-46E7-807D-33DC63368430}">
  <dimension ref="B3:E50"/>
  <sheetViews>
    <sheetView tabSelected="1" topLeftCell="A28" workbookViewId="0">
      <selection activeCell="D50" sqref="D50"/>
    </sheetView>
  </sheetViews>
  <sheetFormatPr defaultRowHeight="15"/>
  <cols>
    <col min="1" max="1" width="9.140625" style="8"/>
    <col min="2" max="2" width="35.7109375" style="8" customWidth="1"/>
    <col min="3" max="3" width="29.5703125" style="29" customWidth="1"/>
    <col min="4" max="4" width="26.85546875" style="20" bestFit="1" customWidth="1"/>
    <col min="5" max="16384" width="9.140625" style="8"/>
  </cols>
  <sheetData>
    <row r="3" spans="2:5" ht="54" customHeight="1">
      <c r="B3" s="39" t="s">
        <v>51</v>
      </c>
      <c r="C3" s="39"/>
      <c r="D3" s="12"/>
      <c r="E3" s="12"/>
    </row>
    <row r="4" spans="2:5">
      <c r="B4" s="13"/>
      <c r="C4" s="30"/>
      <c r="D4" s="14"/>
    </row>
    <row r="5" spans="2:5" ht="15.75">
      <c r="B5" s="9" t="s">
        <v>6</v>
      </c>
      <c r="C5" s="31" t="s">
        <v>13</v>
      </c>
      <c r="D5" s="15"/>
    </row>
    <row r="6" spans="2:5" ht="15.75">
      <c r="B6" s="9" t="s">
        <v>14</v>
      </c>
      <c r="C6" s="31"/>
      <c r="D6" s="15"/>
    </row>
    <row r="7" spans="2:5">
      <c r="B7" s="16" t="s">
        <v>15</v>
      </c>
      <c r="C7" s="32">
        <v>584150000</v>
      </c>
      <c r="D7" s="17"/>
    </row>
    <row r="8" spans="2:5">
      <c r="B8" s="16" t="s">
        <v>16</v>
      </c>
      <c r="C8" s="32">
        <v>1963000</v>
      </c>
      <c r="D8" s="17"/>
    </row>
    <row r="9" spans="2:5" ht="15.75">
      <c r="B9" s="18" t="s">
        <v>17</v>
      </c>
      <c r="C9" s="32">
        <v>100007000</v>
      </c>
      <c r="D9" s="17"/>
    </row>
    <row r="10" spans="2:5" ht="15.75">
      <c r="B10" s="18" t="s">
        <v>18</v>
      </c>
      <c r="C10" s="33">
        <v>11986000</v>
      </c>
      <c r="D10" s="17"/>
    </row>
    <row r="11" spans="2:5">
      <c r="B11" s="10" t="s">
        <v>19</v>
      </c>
      <c r="C11" s="34">
        <f>26156000+1063000</f>
        <v>27219000</v>
      </c>
      <c r="D11" s="8"/>
    </row>
    <row r="12" spans="2:5">
      <c r="B12" s="10" t="s">
        <v>20</v>
      </c>
      <c r="C12" s="34">
        <v>48688000</v>
      </c>
      <c r="D12" s="8"/>
    </row>
    <row r="13" spans="2:5">
      <c r="B13" s="10" t="s">
        <v>21</v>
      </c>
      <c r="C13" s="34">
        <v>28914000</v>
      </c>
      <c r="D13" s="8"/>
    </row>
    <row r="14" spans="2:5">
      <c r="B14" s="10" t="s">
        <v>22</v>
      </c>
      <c r="C14" s="34">
        <v>235000</v>
      </c>
      <c r="D14" s="8"/>
    </row>
    <row r="15" spans="2:5">
      <c r="B15" s="10" t="s">
        <v>23</v>
      </c>
      <c r="C15" s="34">
        <v>105183000</v>
      </c>
      <c r="D15" s="8"/>
    </row>
    <row r="16" spans="2:5">
      <c r="B16" s="11" t="s">
        <v>24</v>
      </c>
      <c r="C16" s="35">
        <f>SUM(C7:C15)</f>
        <v>908345000</v>
      </c>
      <c r="D16" s="8"/>
    </row>
    <row r="17" spans="2:5">
      <c r="B17" s="19" t="s">
        <v>25</v>
      </c>
      <c r="C17" s="34"/>
      <c r="D17" s="8"/>
    </row>
    <row r="18" spans="2:5">
      <c r="B18" s="10" t="s">
        <v>26</v>
      </c>
      <c r="C18" s="41">
        <v>3311000</v>
      </c>
    </row>
    <row r="19" spans="2:5">
      <c r="B19" s="10" t="s">
        <v>27</v>
      </c>
      <c r="C19" s="41">
        <f>14041000-3182660</f>
        <v>10858340</v>
      </c>
    </row>
    <row r="20" spans="2:5">
      <c r="B20" s="10" t="s">
        <v>28</v>
      </c>
      <c r="C20" s="41">
        <v>1086000</v>
      </c>
    </row>
    <row r="21" spans="2:5">
      <c r="B21" s="10" t="s">
        <v>29</v>
      </c>
      <c r="C21" s="41">
        <f>111080+5267</f>
        <v>116347</v>
      </c>
    </row>
    <row r="22" spans="2:5">
      <c r="B22" s="10" t="s">
        <v>7</v>
      </c>
      <c r="C22" s="41">
        <v>1751000</v>
      </c>
    </row>
    <row r="23" spans="2:5">
      <c r="B23" s="10" t="s">
        <v>30</v>
      </c>
      <c r="C23" s="41">
        <v>3400000</v>
      </c>
    </row>
    <row r="24" spans="2:5">
      <c r="B24" s="10" t="s">
        <v>31</v>
      </c>
      <c r="C24" s="42">
        <f>69957086+656417+143933051-17176292</f>
        <v>197370262</v>
      </c>
    </row>
    <row r="25" spans="2:5" s="20" customFormat="1">
      <c r="B25" s="10" t="s">
        <v>32</v>
      </c>
      <c r="C25" s="41">
        <f>13487000-2200000</f>
        <v>11287000</v>
      </c>
      <c r="E25" s="8"/>
    </row>
    <row r="26" spans="2:5" s="20" customFormat="1">
      <c r="B26" s="10" t="s">
        <v>33</v>
      </c>
      <c r="C26" s="41">
        <v>55956000</v>
      </c>
      <c r="E26" s="8"/>
    </row>
    <row r="27" spans="2:5" s="20" customFormat="1">
      <c r="B27" s="10" t="s">
        <v>8</v>
      </c>
      <c r="C27" s="41">
        <v>11219000</v>
      </c>
      <c r="E27" s="8"/>
    </row>
    <row r="28" spans="2:5" s="20" customFormat="1">
      <c r="B28" s="10" t="s">
        <v>34</v>
      </c>
      <c r="C28" s="41">
        <f>12449000+6772740</f>
        <v>19221740</v>
      </c>
      <c r="E28" s="8"/>
    </row>
    <row r="29" spans="2:5" s="20" customFormat="1">
      <c r="B29" s="10" t="s">
        <v>35</v>
      </c>
      <c r="C29" s="41">
        <f>36134476+26654535+1162204+8721613+11922407+3866268+1398408+13376775</f>
        <v>103236686</v>
      </c>
      <c r="E29" s="8"/>
    </row>
    <row r="30" spans="2:5" s="20" customFormat="1">
      <c r="B30" s="10" t="s">
        <v>36</v>
      </c>
      <c r="C30" s="41">
        <v>76368000</v>
      </c>
      <c r="E30" s="8"/>
    </row>
    <row r="31" spans="2:5" s="20" customFormat="1">
      <c r="B31" s="10" t="s">
        <v>37</v>
      </c>
      <c r="C31" s="41">
        <v>6246000</v>
      </c>
      <c r="E31" s="8"/>
    </row>
    <row r="32" spans="2:5" s="20" customFormat="1">
      <c r="B32" s="21" t="s">
        <v>9</v>
      </c>
      <c r="C32" s="41">
        <v>3637000</v>
      </c>
      <c r="E32" s="8"/>
    </row>
    <row r="33" spans="2:5" s="20" customFormat="1">
      <c r="B33" s="21" t="s">
        <v>38</v>
      </c>
      <c r="C33" s="41">
        <v>3263046</v>
      </c>
      <c r="E33" s="8"/>
    </row>
    <row r="34" spans="2:5" s="20" customFormat="1">
      <c r="B34" s="21" t="s">
        <v>39</v>
      </c>
      <c r="C34" s="41">
        <v>1976014</v>
      </c>
      <c r="E34" s="8"/>
    </row>
    <row r="35" spans="2:5" s="20" customFormat="1">
      <c r="B35" s="21" t="s">
        <v>40</v>
      </c>
      <c r="C35" s="41">
        <v>76480</v>
      </c>
      <c r="E35" s="8"/>
    </row>
    <row r="36" spans="2:5" s="20" customFormat="1">
      <c r="B36" s="10" t="s">
        <v>41</v>
      </c>
      <c r="C36" s="41">
        <v>20692000</v>
      </c>
      <c r="E36" s="8"/>
    </row>
    <row r="37" spans="2:5" s="20" customFormat="1">
      <c r="B37" s="10" t="s">
        <v>42</v>
      </c>
      <c r="C37" s="41">
        <v>35701000</v>
      </c>
      <c r="E37" s="8"/>
    </row>
    <row r="38" spans="2:5" s="20" customFormat="1">
      <c r="B38" s="10" t="s">
        <v>10</v>
      </c>
      <c r="C38" s="41">
        <v>3182660</v>
      </c>
      <c r="E38" s="8"/>
    </row>
    <row r="39" spans="2:5" s="20" customFormat="1">
      <c r="B39" s="10" t="s">
        <v>11</v>
      </c>
      <c r="C39" s="41">
        <f>16537155+617371</f>
        <v>17154526</v>
      </c>
      <c r="E39" s="8"/>
    </row>
    <row r="40" spans="2:5" s="20" customFormat="1">
      <c r="B40" s="10" t="s">
        <v>43</v>
      </c>
      <c r="C40" s="41">
        <f>257963000-103236686-41229624-447315</f>
        <v>113049375</v>
      </c>
      <c r="E40" s="8"/>
    </row>
    <row r="41" spans="2:5" s="20" customFormat="1">
      <c r="B41" s="21" t="s">
        <v>44</v>
      </c>
      <c r="C41" s="41">
        <v>2200000</v>
      </c>
      <c r="E41" s="8"/>
    </row>
    <row r="42" spans="2:5" s="20" customFormat="1">
      <c r="B42" s="21" t="s">
        <v>12</v>
      </c>
      <c r="C42" s="41">
        <f>16594838+24634786</f>
        <v>41229624</v>
      </c>
      <c r="E42" s="8"/>
    </row>
    <row r="43" spans="2:5" s="20" customFormat="1">
      <c r="B43" s="21" t="s">
        <v>45</v>
      </c>
      <c r="C43" s="41">
        <v>447315</v>
      </c>
      <c r="E43" s="8"/>
    </row>
    <row r="44" spans="2:5" s="20" customFormat="1">
      <c r="B44" s="21" t="s">
        <v>46</v>
      </c>
      <c r="C44" s="41">
        <v>225100000</v>
      </c>
      <c r="E44" s="8"/>
    </row>
    <row r="45" spans="2:5" s="20" customFormat="1">
      <c r="B45" s="21" t="s">
        <v>47</v>
      </c>
      <c r="C45" s="41">
        <f>17176292+351080603</f>
        <v>368256895</v>
      </c>
      <c r="E45" s="8"/>
    </row>
    <row r="46" spans="2:5" s="20" customFormat="1">
      <c r="B46" s="21" t="s">
        <v>48</v>
      </c>
      <c r="C46" s="41">
        <f>6352000-76480</f>
        <v>6275520</v>
      </c>
      <c r="E46" s="8"/>
    </row>
    <row r="47" spans="2:5" s="20" customFormat="1">
      <c r="B47" s="21" t="s">
        <v>49</v>
      </c>
      <c r="C47" s="41">
        <v>2258000</v>
      </c>
      <c r="E47" s="8"/>
    </row>
    <row r="48" spans="2:5" s="20" customFormat="1">
      <c r="B48" s="40" t="s">
        <v>52</v>
      </c>
      <c r="C48" s="41">
        <v>14660000</v>
      </c>
      <c r="E48" s="8"/>
    </row>
    <row r="49" spans="2:5" s="20" customFormat="1">
      <c r="B49" s="21" t="s">
        <v>24</v>
      </c>
      <c r="C49" s="35">
        <f>SUM(C18:C48)</f>
        <v>1360586830</v>
      </c>
      <c r="E49" s="8"/>
    </row>
    <row r="50" spans="2:5" s="20" customFormat="1">
      <c r="B50" s="22" t="s">
        <v>50</v>
      </c>
      <c r="C50" s="35">
        <f>C49+C16</f>
        <v>2268931830</v>
      </c>
      <c r="E50" s="8"/>
    </row>
  </sheetData>
  <mergeCells count="1">
    <mergeCell ref="B3:C3"/>
  </mergeCells>
  <pageMargins left="0.7" right="0.7" top="2.6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4.1.4</vt:lpstr>
      <vt:lpstr>2022-23(4.1.4)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HARISH KUMAR S</cp:lastModifiedBy>
  <dcterms:modified xsi:type="dcterms:W3CDTF">2026-06-29T08:52:41Z</dcterms:modified>
</cp:coreProperties>
</file>